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sende\Dropbox\VWC\2023\"/>
    </mc:Choice>
  </mc:AlternateContent>
  <xr:revisionPtr revIDLastSave="0" documentId="8_{590722C8-1124-47BC-B6FC-417C396878D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A-B Info" sheetId="1" r:id="rId1"/>
    <sheet name="C Info" sheetId="4" r:id="rId2"/>
  </sheets>
  <calcPr calcId="191029"/>
</workbook>
</file>

<file path=xl/calcChain.xml><?xml version="1.0" encoding="utf-8"?>
<calcChain xmlns="http://schemas.openxmlformats.org/spreadsheetml/2006/main">
  <c r="A46" i="4" l="1"/>
  <c r="A45" i="4"/>
  <c r="A44" i="4"/>
  <c r="A43" i="4"/>
  <c r="A42" i="4"/>
  <c r="A40" i="4"/>
  <c r="A39" i="4"/>
  <c r="A38" i="4"/>
  <c r="A37" i="4"/>
  <c r="A35" i="4"/>
  <c r="A34" i="4"/>
  <c r="A33" i="4"/>
  <c r="A32" i="4"/>
  <c r="A30" i="4"/>
  <c r="A29" i="4"/>
  <c r="A28" i="4"/>
  <c r="A27" i="4"/>
  <c r="A26" i="4"/>
  <c r="A24" i="4"/>
  <c r="A23" i="4"/>
  <c r="A22" i="4"/>
  <c r="A21" i="4"/>
  <c r="A19" i="4"/>
  <c r="A18" i="4"/>
  <c r="A17" i="4"/>
  <c r="A16" i="4"/>
  <c r="A14" i="4"/>
  <c r="A13" i="4"/>
  <c r="A12" i="4"/>
  <c r="A11" i="4"/>
  <c r="A10" i="4"/>
  <c r="A8" i="4"/>
  <c r="A7" i="4"/>
  <c r="A6" i="4"/>
  <c r="A5" i="4"/>
</calcChain>
</file>

<file path=xl/sharedStrings.xml><?xml version="1.0" encoding="utf-8"?>
<sst xmlns="http://schemas.openxmlformats.org/spreadsheetml/2006/main" count="212" uniqueCount="134">
  <si>
    <t>Fietsprogramma  VWC  voor 2023</t>
  </si>
  <si>
    <t>Vertrektijd</t>
  </si>
  <si>
    <t>Maand</t>
  </si>
  <si>
    <t>Datum</t>
  </si>
  <si>
    <t>Type Rit</t>
  </si>
  <si>
    <t>Afstand</t>
  </si>
  <si>
    <t>Rit Naam</t>
  </si>
  <si>
    <t>Maart</t>
  </si>
  <si>
    <t>Vlak</t>
  </si>
  <si>
    <t>Itteren-Borgharen-Banholt</t>
  </si>
  <si>
    <t>Heuvel</t>
  </si>
  <si>
    <t>Wittem-Mesch-Kelmond</t>
  </si>
  <si>
    <t>Berg</t>
  </si>
  <si>
    <t>Welkenraedt-Kelmis</t>
  </si>
  <si>
    <t>Maasmechelen-Zutendaal</t>
  </si>
  <si>
    <t>April</t>
  </si>
  <si>
    <t>Winthagen-Slenaken</t>
  </si>
  <si>
    <t>Paasmaandag</t>
  </si>
  <si>
    <t>Homburg-Drielandenpunt</t>
  </si>
  <si>
    <t>Clermont-Limbourg</t>
  </si>
  <si>
    <t>Kempen Maasland</t>
  </si>
  <si>
    <t>Rondje Meer Eupen</t>
  </si>
  <si>
    <t>Mei</t>
  </si>
  <si>
    <t>Gemmenich-Visé</t>
  </si>
  <si>
    <t>vlak</t>
  </si>
  <si>
    <t>Koningsbosch alternatief</t>
  </si>
  <si>
    <t>Pinkstermaandag</t>
  </si>
  <si>
    <t>Renoupre</t>
  </si>
  <si>
    <t>Banneux</t>
  </si>
  <si>
    <t>Juni</t>
  </si>
  <si>
    <t>Jalhay- Baelen</t>
  </si>
  <si>
    <t>Montfort-Maasbracht</t>
  </si>
  <si>
    <t>Jupille Aubel</t>
  </si>
  <si>
    <t>Juli</t>
  </si>
  <si>
    <t>Mont</t>
  </si>
  <si>
    <t>Baraque Michel</t>
  </si>
  <si>
    <t>Vlodrop</t>
  </si>
  <si>
    <t>Chaudfontaine</t>
  </si>
  <si>
    <t>Kornelimunster</t>
  </si>
  <si>
    <t>Augustus</t>
  </si>
  <si>
    <t>Theux</t>
  </si>
  <si>
    <t>Eijsden - Maaseik</t>
  </si>
  <si>
    <t>Soiron</t>
  </si>
  <si>
    <t>Herdenkingsrit Banneux</t>
  </si>
  <si>
    <t>September</t>
  </si>
  <si>
    <t>Koningsbosch-Echt</t>
  </si>
  <si>
    <t>Bocholtz-Mechelen</t>
  </si>
  <si>
    <t>Steven Rooks classic</t>
  </si>
  <si>
    <t>Blegny - St Jean Sart</t>
  </si>
  <si>
    <t>Oktober</t>
  </si>
  <si>
    <t>Aubel - Argentau</t>
  </si>
  <si>
    <t>ntb</t>
  </si>
  <si>
    <r>
      <rPr>
        <sz val="11"/>
        <color theme="1"/>
        <rFont val="Calibri"/>
        <family val="2"/>
        <scheme val="minor"/>
      </rPr>
      <t xml:space="preserve">BBT </t>
    </r>
    <r>
      <rPr>
        <sz val="9"/>
        <color theme="1"/>
        <rFont val="Calibri"/>
        <family val="2"/>
        <scheme val="minor"/>
      </rPr>
      <t>Voorbereiding</t>
    </r>
  </si>
  <si>
    <t>BBT</t>
  </si>
  <si>
    <t>BBT Voorbereiding</t>
  </si>
  <si>
    <t>Doenrade - Ulestraten</t>
  </si>
  <si>
    <t>Valdieu</t>
  </si>
  <si>
    <t>Nadenken over heuvelland, Elst-Aubel, Holle Heuvelentocht</t>
  </si>
  <si>
    <r>
      <rPr>
        <sz val="12"/>
        <color rgb="FFFF0000"/>
        <rFont val="Calibri"/>
        <family val="2"/>
        <scheme val="minor"/>
      </rPr>
      <t>Definitie van Bergrit</t>
    </r>
    <r>
      <rPr>
        <sz val="12"/>
        <color theme="1"/>
        <rFont val="Calibri"/>
        <family val="2"/>
        <scheme val="minor"/>
      </rPr>
      <t>: Ongeveer 10x zoveel hoogtemeters als  kilometers:bijv: Banneux is 100 km, en 1000 hoogtemeters; Montzen Lontzen = 80 km en 800 hoogtemeters</t>
    </r>
  </si>
  <si>
    <r>
      <rPr>
        <sz val="12"/>
        <color rgb="FFFF0000"/>
        <rFont val="Calibri"/>
        <family val="2"/>
        <scheme val="minor"/>
      </rPr>
      <t>Definitie van Heuvelrit</t>
    </r>
    <r>
      <rPr>
        <sz val="12"/>
        <color theme="1"/>
        <rFont val="Calibri"/>
        <family val="2"/>
        <scheme val="minor"/>
      </rPr>
      <t xml:space="preserve">: Ongeveer 5-7 x zoveel hoogtemeters als kilometers. </t>
    </r>
    <r>
      <rPr>
        <sz val="12"/>
        <color rgb="FFFF0000"/>
        <rFont val="Calibri"/>
        <family val="2"/>
        <scheme val="minor"/>
      </rPr>
      <t>Vlak = Vlak :-)</t>
    </r>
  </si>
  <si>
    <t>Onder voorbehoud - Van de ritten kan worden afgeweken in onderling overleg</t>
  </si>
  <si>
    <t>Type</t>
  </si>
  <si>
    <t>Bestemming</t>
  </si>
  <si>
    <t>Route</t>
  </si>
  <si>
    <t>Opmerking</t>
  </si>
  <si>
    <t>Itteren - Borgharen</t>
  </si>
  <si>
    <t>openingsrit</t>
  </si>
  <si>
    <t>Lanaken - Kanne</t>
  </si>
  <si>
    <t>Stein - Gellik</t>
  </si>
  <si>
    <t>heuvel</t>
  </si>
  <si>
    <t>Wittem - Mesch</t>
  </si>
  <si>
    <t>Cadier en Keer - Epen</t>
  </si>
  <si>
    <t>Vise - Aubel</t>
  </si>
  <si>
    <t>Zutendaal</t>
  </si>
  <si>
    <t>Gangelt - Bunde</t>
  </si>
  <si>
    <t>Aubel - Sippenaeken</t>
  </si>
  <si>
    <t>Maaseik</t>
  </si>
  <si>
    <t>Kanne Gellik</t>
  </si>
  <si>
    <t>berg</t>
  </si>
  <si>
    <t>Clermont - Vise</t>
  </si>
  <si>
    <t>Clermont</t>
  </si>
  <si>
    <t>Daalhemmer - Bemelen - Mesch - Warsage - Neufchateau - Clermont-Henri-Chapelle-Remersdaal-Teuven-Beutenaken-Pesaken-Gulpen-Ingber-Ijzeren-Sibbe</t>
  </si>
  <si>
    <t>Echt - Koningbosch</t>
  </si>
  <si>
    <t>Kempen  Maasland</t>
  </si>
  <si>
    <t>Montzen - Moresnet</t>
  </si>
  <si>
    <t>Bunde - Gangelt - Spaubeek</t>
  </si>
  <si>
    <t>Herve - Welkenraedt</t>
  </si>
  <si>
    <t>St Pietersvoeren</t>
  </si>
  <si>
    <t>Thorn</t>
  </si>
  <si>
    <t>Ubagsberg 
- Schweiberg</t>
  </si>
  <si>
    <t>Gangelt-Waldfeucht</t>
  </si>
  <si>
    <t>Jupille-Argenteau</t>
  </si>
  <si>
    <t>Maastricht-Voeren</t>
  </si>
  <si>
    <t>Bruisterbosch - Eijsden</t>
  </si>
  <si>
    <t>Tongeren</t>
  </si>
  <si>
    <t>Roetgen</t>
  </si>
  <si>
    <t>nader in te vullen</t>
  </si>
  <si>
    <t>Gemmenich Teuven</t>
  </si>
  <si>
    <t>Rondje om de kerk</t>
  </si>
  <si>
    <t>Limbourg - Bilstain-Warsage</t>
  </si>
  <si>
    <t>Susterseel - Weustenrade</t>
  </si>
  <si>
    <t>Susterseel-Weustenrade</t>
  </si>
  <si>
    <t>Eupen-Walhorn</t>
  </si>
  <si>
    <t>Shimano - Houthem - Meerssen - Bunde - Itteren - Borgharen - Bemelen - Gasthuis - Klein-Welsden - Margraten - Ijzeren - Sibbe</t>
  </si>
  <si>
    <t>Shimano-Stoepert-Oensel-Geverik-Stein-Boorsem-Lanaken-Veldwezelt-Kanne-Maastricht-Amby</t>
  </si>
  <si>
    <t>Shimano-Kleverberg-Beek-Stein-Boorsem-Opgrimbie-Rekem-Zutendaal-Munsterbilzen-Gellik-Lanaken-Smeermaas-Meerssen</t>
  </si>
  <si>
    <t>Shimano -Schin op Geul - Wijlre - Wittem - Partij - Gulpen-Euverem-Reijmerstok - Banholt - Mheer - Libeek - Mesch - Meerssen</t>
  </si>
  <si>
    <t>Shimano - Daalhemerweg - t Rooth - Cadier en Keer - Honthem - Bruisterbosch - Banholt - Terlinden - Slenaken - Epen - Mechelen - Wittem - Eys - Trintelen - Ubachsberg - Colmont - Ransdaal - Walem</t>
  </si>
  <si>
    <t>Shimano - Daalhemerweg - Bemelen - Gronsveld - Withuis- Moelingen - Vise - Dalhem - Valdieu - Aubel - de Planck - Ter Linden - Banholt - Margraten - Ijzeren</t>
  </si>
  <si>
    <t>Shimano-Bunde-Elsloo-Stein-Maasmechelen-Zutendaal-Munsterbilzen-Gellik-Veldtwezelt-Kanne-Bemelen</t>
  </si>
  <si>
    <t>Shimano- Stoepert- Hulsberg - Wijnandsrade - Nuth - Amstenrade - Merkelbeek- Schinveld - Gangelt-Hastenrath - Susterseel- Jabeek - Bingelrade - Oirsbeek-Schinnen- Terborg-Spaubeek- Neerbeek - Elsloo-Bunde</t>
  </si>
  <si>
    <t>Shimano- Daalhemmer-Gasthuis-Cadier en Keer-Eckelrade-St Geertruid-Moerslag-s'Gravenvoeren-Warsage-Valdieu-Bois de Mauhin-Aubel-Hombourg-Sippenaeken-Epen-Partij-Schin op Geul</t>
  </si>
  <si>
    <t>Shimano-Meerssen-Bunde - Geulle - Elsloo - Obbicht - fietspad langs de Maas -Papenhoven-Vissersweert - Maaseik- Heppeneert  -Elen - Stokkem- Leut- Stein -Geverik - Schimmert- Groot Haasdal- Kleverberg</t>
  </si>
  <si>
    <t>Shimano-Bemelen-Kanne-Bassenge-Glons-Millen-Membruggen-Spouwen-Mopertingen-Gellik-Lanaken-Smeermaas-Maastricht-Rothem</t>
  </si>
  <si>
    <t>Shimano - Gulpen - Teuven - Aubel- Clermont-Andrimont - Petit Rechain - Soiron - Olne - Ayeneux - Saive - Vise - Bemelen</t>
  </si>
  <si>
    <t>Shimano - Bunde - Elsloo- Stein - As - knooppunt 528-500- 59-38-37-43-44-48- Berg aan de Maas-Urmond-Elsloo-Geverik- Schimmert-Stoepert</t>
  </si>
  <si>
    <t>Shimano- Gulpen- Teuven - Hombourg - Montzen - Moresnet - Gemmenich - 3 landenpunt - Holset- Vijlen - Partij - Gulpen - Ingber - Sibbe</t>
  </si>
  <si>
    <t>Shimano-Bunde - Esloo-Neerbeek - Sweikhuizen- Puth - Schinnen-Oirsbeek - Doenrade - Bingelrade - Jabeek- Susterseel - Hastenrath - Gangelt - Schinveld - Merkelbeek- Amstenrade -Vaesrade - Schinnen - Terborg - Spaubeek  - Schimmert - Kleverberg</t>
  </si>
  <si>
    <t>Shimano - Margraten- St Geertruid-Bukel-Moelingen - Berneau- Dalhem-Mortier-Bolland-Herve - Welkenraedt-Henri Chapelle-Teuven-Slenaken-Pesaken-Ingber</t>
  </si>
  <si>
    <t>Shimano -Daalhemer - Margraten - Honthem - Eckelrade - Banholt - Terlinden - Ulvend - st Martensvoeren - st Pietersvoeren - Aubel -Cerfontaine - weg Valdieu - Warsage - Moelingen - Eijsden - Oost Maarland - Bemelen</t>
  </si>
  <si>
    <t>Shimano- Bunde- Elsloo- Urmond - Berg ad Maas- Nattenhoven- Obbicht- Grevenbricht- Schipperskerk- Roosteren-Maasbracht-Wessem-Thorn-Kessenich- Ophoven- Maaseik- Heppeneer  -Elen - Stokkem- Leut- Stein -Geverik - Schimmert- Groot Haasdal- Kleverberg</t>
  </si>
  <si>
    <t>Shimano - Meerssen - Waterval - Schimmert - Terstraten - Hunnecum - Wijnandsrade- Brommelen - Weustenrade - Golfbaan - Craubeek - Winthagen - Colmont - Ubagsberg - Simpelveld - Eys-Wahlwiller - Partij- Mechelen-Schweiberg-Slenaken-Euverem-Inbergracht-Scheulder</t>
  </si>
  <si>
    <t>Shimano- Stoepert- Hulsberg - Wijnandsrade - Nuth - Amstenrade - Merkelbeek- Schinveld - Gangelt-Hastenrath- Saeffelen- Bcket- Waldfeucht- Koningsbosch-Susterseel-Jabeek-Oirsbeek-Schinnen-Spaubeek-Kelmont- Ulestraten-Waterval- Schimmert</t>
  </si>
  <si>
    <t>Shimano-Margraten-St. Geertruid-Visé-Jupille-Barchon-Bolland-Val Dieu-De Planck-Ingber</t>
  </si>
  <si>
    <t>Shimano-Bemelen-ENCI-Eben-Emael-Hallembaye-Moelingen-’s Gravenvoeren-Veurs-Teuven-Beusdael-Sippenaeken-Gemmenich-Vaals-Vijlen</t>
  </si>
  <si>
    <t>Shimano - Daalhemerweg - Sibbe - Margraten- Bruisterbosch - St.Geertruid- Libeek-Mesch-Moelingen-Eijsden-Oost Maarland-Maastricht-Bemelen</t>
  </si>
  <si>
    <t>Shimano-Sibbe-Margraten- st Geertruid- Berneau-Soumagne-Nessonvaux-Banneux-Pepinster-Wegnez-Grand Rechain- Herve-Charneux-Aubel-de Planck</t>
  </si>
  <si>
    <t>Shimano-Oliemolen-Amby-Noorderbrug-Veldwezelt-Vroenhoven-Valmeer-Sluizen-Tongeren-fietspad knooppunten-Sluizen-Glons-Boirs-Bassenge-Wonck-Elsen-Eben Emael-St.Pieter</t>
  </si>
  <si>
    <t>Shimano-Gulpen-Pesaken-Teuven-H Chapelle-Welkenraedt-Eupen-Stuwmeer-Roetgen-Raeren-Eynatten-Hauset-Kelmis-Gemmenich-Vijlen-Mechelen</t>
  </si>
  <si>
    <t>Shimano - Wittem - Hilleshagen - Holset - Gemmenich - Sippenaeken - Teuven - Euverem - Reymerstok - Banholt - Mheer - Libeek - St. Geertruid - Eckelrade - Honthem - Margraten - Ijzeren- Sibbe</t>
  </si>
  <si>
    <t>Shimano-Margraten-Bruisterbosch-Herkenrade-Ter Linden-Euverem-Pesaken-Gulpen-Partij-Wittem-Eys-Trintelen-Ubagsberg-Ransdaal-Termaar-Klimmen-Hulsberg-Aalbeek-Schimmert-Oensel-Ulestraten-Raarberg-Groot Haasdal</t>
  </si>
  <si>
    <t>Shimano - Margraten - Banholt - Terlinden -Teuven - Remersdaal- Henri-Chapelle - Welkenraedt - Limbourg  - Bilstain - Clermont - Valdieu - Warsage - sGravenvoeren - Rijckholt - Rothem</t>
  </si>
  <si>
    <t>Shimano- Stoepert- Hulsberg-Wijnandsrade-Huunecum- Terstraten-Grijzegrubben-Spaubeek-Terborg-Schinnen-Oirsbeek-Jabeek- Susterseel-Hastenrath-Gangelt-Schinveld- Amstenrade-Vaesrade-Hoensbroek-Brommelen-Weustenrade-Retersbeek -Klimmen</t>
  </si>
  <si>
    <t xml:space="preserve">Shimano- Stoepert- Hulsberg-Wijnandsrade-Huunecum- Terstraten-Grijzegrubben-Spaubeek-Terborg-Schinnen-Oirsbeek-Jabeek- Susterseel-Hastenrath-Gangelt-Schinveld- Amstenrade-Vaesrade-Hoensbroek-Brommelen-Weustenrade-Retersbeek -Klimmen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</si>
</sst>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"/>
  </numFmts>
  <fonts count="2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5" fontId="8" fillId="2" borderId="1" xfId="0" applyNumberFormat="1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15" fontId="8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0" fontId="10" fillId="2" borderId="1" xfId="0" applyNumberFormat="1" applyFont="1" applyFill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15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center" vertical="center"/>
    </xf>
    <xf numFmtId="2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0" borderId="2" xfId="0" applyBorder="1"/>
    <xf numFmtId="0" fontId="13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0" fillId="2" borderId="2" xfId="0" applyFill="1" applyBorder="1"/>
    <xf numFmtId="0" fontId="14" fillId="0" borderId="0" xfId="0" applyFont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Continuous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20" fontId="0" fillId="0" borderId="2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20" fontId="17" fillId="0" borderId="0" xfId="0" applyNumberFormat="1" applyFont="1" applyAlignment="1">
      <alignment horizontal="center" vertical="center"/>
    </xf>
    <xf numFmtId="0" fontId="18" fillId="0" borderId="2" xfId="0" applyFont="1" applyBorder="1"/>
    <xf numFmtId="17" fontId="17" fillId="0" borderId="0" xfId="0" applyNumberFormat="1" applyFont="1" applyAlignment="1">
      <alignment horizontal="center" vertical="center"/>
    </xf>
    <xf numFmtId="20" fontId="0" fillId="2" borderId="2" xfId="0" applyNumberFormat="1" applyFill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18" fillId="2" borderId="2" xfId="0" applyFont="1" applyFill="1" applyBorder="1"/>
    <xf numFmtId="0" fontId="19" fillId="2" borderId="2" xfId="0" applyFont="1" applyFill="1" applyBorder="1" applyAlignment="1">
      <alignment horizontal="center"/>
    </xf>
    <xf numFmtId="0" fontId="20" fillId="0" borderId="0" xfId="0" applyFont="1"/>
    <xf numFmtId="0" fontId="0" fillId="2" borderId="0" xfId="0" applyFill="1" applyAlignment="1">
      <alignment horizontal="center"/>
    </xf>
    <xf numFmtId="20" fontId="21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" fontId="0" fillId="0" borderId="2" xfId="0" applyNumberForma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3" xfId="0" applyFill="1" applyBorder="1"/>
    <xf numFmtId="0" fontId="0" fillId="0" borderId="4" xfId="0" applyBorder="1"/>
    <xf numFmtId="0" fontId="0" fillId="2" borderId="2" xfId="0" quotePrefix="1" applyFill="1" applyBorder="1"/>
    <xf numFmtId="0" fontId="24" fillId="0" borderId="2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showGridLines="0" zoomScale="120" zoomScaleNormal="120" workbookViewId="0">
      <selection activeCell="F17" sqref="F17"/>
    </sheetView>
  </sheetViews>
  <sheetFormatPr defaultColWidth="9" defaultRowHeight="14.4"/>
  <cols>
    <col min="1" max="1" width="24.77734375" style="44" customWidth="1"/>
    <col min="2" max="2" width="15.44140625" style="44" customWidth="1"/>
    <col min="3" max="3" width="24.44140625" style="44" customWidth="1"/>
    <col min="4" max="4" width="14.44140625" style="44" customWidth="1"/>
    <col min="5" max="5" width="15.33203125" style="44" customWidth="1"/>
    <col min="6" max="6" width="23.6640625" customWidth="1"/>
    <col min="7" max="7" width="39.44140625" customWidth="1"/>
    <col min="8" max="8" width="15.109375" customWidth="1"/>
    <col min="9" max="9" width="8.77734375" style="44" customWidth="1"/>
    <col min="10" max="10" width="14.33203125" style="44" customWidth="1"/>
    <col min="11" max="11" width="39.33203125" customWidth="1"/>
  </cols>
  <sheetData>
    <row r="1" spans="1:11" ht="25.8">
      <c r="A1" s="45"/>
      <c r="B1" s="45"/>
      <c r="C1" s="46" t="s">
        <v>0</v>
      </c>
      <c r="D1" s="47"/>
      <c r="E1" s="47"/>
      <c r="F1" s="48"/>
      <c r="G1" s="49"/>
    </row>
    <row r="2" spans="1:11" ht="23.4">
      <c r="A2" s="50"/>
      <c r="B2" s="51"/>
      <c r="C2" s="50"/>
      <c r="D2" s="50"/>
      <c r="E2" s="52"/>
      <c r="F2" s="53"/>
      <c r="H2" s="54"/>
      <c r="J2" s="83"/>
    </row>
    <row r="3" spans="1:11" ht="18">
      <c r="A3" s="55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7" t="s">
        <v>6</v>
      </c>
      <c r="G3" s="58"/>
      <c r="H3" s="59"/>
      <c r="I3" s="84"/>
      <c r="J3" s="84"/>
      <c r="K3" s="85"/>
    </row>
    <row r="4" spans="1:11" ht="15.6">
      <c r="A4" s="60">
        <v>0.41666666666666702</v>
      </c>
      <c r="B4" s="47" t="s">
        <v>7</v>
      </c>
      <c r="C4" s="61">
        <v>43895</v>
      </c>
      <c r="D4" s="45" t="s">
        <v>8</v>
      </c>
      <c r="E4" s="45">
        <v>50</v>
      </c>
      <c r="F4" s="48" t="s">
        <v>9</v>
      </c>
      <c r="H4" s="62"/>
      <c r="I4" s="86"/>
      <c r="J4" s="86"/>
      <c r="K4" s="86"/>
    </row>
    <row r="5" spans="1:11" ht="15.6">
      <c r="A5" s="60">
        <v>0.39583333333333298</v>
      </c>
      <c r="B5" s="45"/>
      <c r="C5" s="61">
        <v>44997</v>
      </c>
      <c r="D5" s="45" t="s">
        <v>10</v>
      </c>
      <c r="E5" s="45">
        <v>75</v>
      </c>
      <c r="F5" s="48" t="s">
        <v>11</v>
      </c>
      <c r="H5" s="62"/>
      <c r="I5" s="86"/>
      <c r="J5" s="86"/>
      <c r="K5" s="86"/>
    </row>
    <row r="6" spans="1:11" ht="15.6">
      <c r="A6" s="60">
        <v>0.39583333333333298</v>
      </c>
      <c r="B6" s="45"/>
      <c r="C6" s="61">
        <v>45004</v>
      </c>
      <c r="D6" s="45" t="s">
        <v>12</v>
      </c>
      <c r="E6" s="45">
        <v>80</v>
      </c>
      <c r="F6" s="48" t="s">
        <v>13</v>
      </c>
      <c r="H6" s="62"/>
      <c r="I6" s="86"/>
      <c r="J6" s="87"/>
      <c r="K6" s="87"/>
    </row>
    <row r="7" spans="1:11" ht="15.6">
      <c r="A7" s="60">
        <v>0.39583333333333298</v>
      </c>
      <c r="B7" s="45"/>
      <c r="C7" s="61">
        <v>45011</v>
      </c>
      <c r="D7" s="45" t="s">
        <v>8</v>
      </c>
      <c r="E7" s="45">
        <v>75</v>
      </c>
      <c r="F7" s="63" t="s">
        <v>14</v>
      </c>
      <c r="H7" s="64"/>
      <c r="I7" s="86"/>
      <c r="J7" s="86"/>
      <c r="K7" s="86"/>
    </row>
    <row r="8" spans="1:11" ht="15.6">
      <c r="A8" s="60"/>
      <c r="B8" s="45"/>
      <c r="C8" s="61"/>
      <c r="D8" s="45"/>
      <c r="E8" s="45"/>
      <c r="F8" s="48"/>
      <c r="I8" s="86"/>
      <c r="J8" s="86"/>
      <c r="K8" s="86"/>
    </row>
    <row r="9" spans="1:11" ht="15.6">
      <c r="A9" s="65">
        <v>0.375</v>
      </c>
      <c r="B9" s="47" t="s">
        <v>15</v>
      </c>
      <c r="C9" s="66">
        <v>45018</v>
      </c>
      <c r="D9" s="50" t="s">
        <v>10</v>
      </c>
      <c r="E9" s="50">
        <v>80</v>
      </c>
      <c r="F9" s="67" t="s">
        <v>16</v>
      </c>
      <c r="I9" s="86"/>
      <c r="J9" s="86"/>
      <c r="K9" s="86"/>
    </row>
    <row r="10" spans="1:11" ht="15.6">
      <c r="A10" s="65">
        <v>0.375</v>
      </c>
      <c r="B10" s="68" t="s">
        <v>17</v>
      </c>
      <c r="C10" s="66">
        <v>45026</v>
      </c>
      <c r="D10" s="50" t="s">
        <v>12</v>
      </c>
      <c r="E10" s="50">
        <v>90</v>
      </c>
      <c r="F10" s="53" t="s">
        <v>18</v>
      </c>
      <c r="G10" s="69"/>
      <c r="H10" s="62"/>
      <c r="I10" s="87"/>
      <c r="J10" s="87"/>
      <c r="K10" s="87"/>
    </row>
    <row r="11" spans="1:11" ht="15.6">
      <c r="A11" s="65">
        <v>0.375</v>
      </c>
      <c r="B11" s="70"/>
      <c r="C11" s="66">
        <v>45032</v>
      </c>
      <c r="D11" s="50" t="s">
        <v>10</v>
      </c>
      <c r="E11" s="50">
        <v>90</v>
      </c>
      <c r="F11" s="53" t="s">
        <v>19</v>
      </c>
      <c r="H11" s="71"/>
      <c r="I11" s="87"/>
      <c r="J11" s="87"/>
      <c r="K11" s="87"/>
    </row>
    <row r="12" spans="1:11" ht="15.6">
      <c r="A12" s="65">
        <v>0.375</v>
      </c>
      <c r="B12" s="50"/>
      <c r="C12" s="66">
        <v>45039</v>
      </c>
      <c r="D12" s="50" t="s">
        <v>8</v>
      </c>
      <c r="E12" s="50">
        <v>91</v>
      </c>
      <c r="F12" s="53" t="s">
        <v>20</v>
      </c>
      <c r="H12" s="71"/>
      <c r="I12" s="87"/>
      <c r="J12" s="87"/>
      <c r="K12" s="87"/>
    </row>
    <row r="13" spans="1:11" ht="15.6">
      <c r="A13" s="65"/>
      <c r="B13" s="50"/>
      <c r="C13" s="66">
        <v>45046</v>
      </c>
      <c r="D13" s="50" t="s">
        <v>12</v>
      </c>
      <c r="E13" s="50">
        <v>100</v>
      </c>
      <c r="F13" s="53" t="s">
        <v>21</v>
      </c>
      <c r="H13" s="71"/>
      <c r="I13" s="87"/>
      <c r="J13" s="87"/>
      <c r="K13" s="87"/>
    </row>
    <row r="14" spans="1:11" ht="15.6">
      <c r="A14" s="45"/>
      <c r="B14" s="45"/>
      <c r="D14" s="45"/>
      <c r="E14" s="45"/>
      <c r="F14" s="48"/>
      <c r="I14" s="88"/>
      <c r="J14" s="88"/>
      <c r="K14" s="88"/>
    </row>
    <row r="15" spans="1:11" ht="15.6">
      <c r="A15" s="60">
        <v>0.375</v>
      </c>
      <c r="B15" s="47" t="s">
        <v>22</v>
      </c>
      <c r="C15" s="61">
        <v>45053</v>
      </c>
      <c r="D15" s="72" t="s">
        <v>10</v>
      </c>
      <c r="E15" s="72">
        <v>95</v>
      </c>
      <c r="F15" s="73" t="s">
        <v>23</v>
      </c>
      <c r="H15" s="71"/>
      <c r="I15" s="86"/>
      <c r="J15" s="86"/>
      <c r="K15" s="86"/>
    </row>
    <row r="16" spans="1:11" ht="16.8" customHeight="1">
      <c r="A16" s="60">
        <v>0.375</v>
      </c>
      <c r="C16" s="74">
        <v>45060</v>
      </c>
      <c r="D16" s="45" t="s">
        <v>12</v>
      </c>
      <c r="E16" s="45">
        <v>100</v>
      </c>
      <c r="F16" s="93" t="s">
        <v>102</v>
      </c>
      <c r="H16" s="62"/>
      <c r="I16" s="87"/>
      <c r="J16" s="87"/>
      <c r="K16" s="87"/>
    </row>
    <row r="17" spans="1:11" ht="15.6">
      <c r="A17" s="60">
        <v>0.375</v>
      </c>
      <c r="B17" s="75"/>
      <c r="C17" s="61">
        <v>45067</v>
      </c>
      <c r="D17" s="45" t="s">
        <v>24</v>
      </c>
      <c r="E17" s="45">
        <v>80</v>
      </c>
      <c r="F17" s="63" t="s">
        <v>25</v>
      </c>
      <c r="G17" s="44"/>
      <c r="H17" s="71"/>
      <c r="I17" s="86"/>
      <c r="J17" s="86"/>
      <c r="K17" s="86"/>
    </row>
    <row r="18" spans="1:11" ht="15.6">
      <c r="A18" s="60">
        <v>0.375</v>
      </c>
      <c r="B18" s="68" t="s">
        <v>26</v>
      </c>
      <c r="C18" s="61">
        <v>45075</v>
      </c>
      <c r="D18" s="45" t="s">
        <v>12</v>
      </c>
      <c r="E18" s="45">
        <v>95</v>
      </c>
      <c r="F18" s="48" t="s">
        <v>27</v>
      </c>
      <c r="G18" s="44"/>
      <c r="I18" s="86"/>
      <c r="J18" s="86"/>
    </row>
    <row r="19" spans="1:11">
      <c r="A19" s="60"/>
      <c r="B19" s="75"/>
      <c r="C19" s="61"/>
      <c r="D19" s="45"/>
      <c r="E19" s="45"/>
      <c r="F19" s="48"/>
      <c r="I19"/>
      <c r="J19"/>
    </row>
    <row r="20" spans="1:11">
      <c r="A20" s="65">
        <v>0.35416666666666702</v>
      </c>
      <c r="B20" s="68"/>
      <c r="C20" s="66">
        <v>43986</v>
      </c>
      <c r="D20" s="50" t="s">
        <v>12</v>
      </c>
      <c r="E20" s="50">
        <v>115</v>
      </c>
      <c r="F20" s="53" t="s">
        <v>28</v>
      </c>
      <c r="G20" s="44"/>
      <c r="I20"/>
      <c r="J20"/>
    </row>
    <row r="21" spans="1:11">
      <c r="A21" s="65">
        <v>0.35416666666666702</v>
      </c>
      <c r="B21" s="47" t="s">
        <v>29</v>
      </c>
      <c r="C21" s="66">
        <v>43993</v>
      </c>
      <c r="D21" s="50" t="s">
        <v>12</v>
      </c>
      <c r="E21" s="50">
        <v>110</v>
      </c>
      <c r="F21" s="53" t="s">
        <v>30</v>
      </c>
      <c r="G21" s="44"/>
      <c r="I21"/>
      <c r="J21"/>
    </row>
    <row r="22" spans="1:11">
      <c r="A22" s="65">
        <v>0.35416666666666702</v>
      </c>
      <c r="B22" s="50"/>
      <c r="C22" s="66">
        <v>45095</v>
      </c>
      <c r="D22" s="50" t="s">
        <v>8</v>
      </c>
      <c r="E22" s="50">
        <v>105</v>
      </c>
      <c r="F22" s="92" t="s">
        <v>31</v>
      </c>
      <c r="G22" s="44"/>
      <c r="I22"/>
      <c r="J22"/>
    </row>
    <row r="23" spans="1:11">
      <c r="A23" s="65">
        <v>0.35416666666666702</v>
      </c>
      <c r="B23" s="50"/>
      <c r="C23" s="66">
        <v>45102</v>
      </c>
      <c r="D23" s="50" t="s">
        <v>12</v>
      </c>
      <c r="E23" s="50">
        <v>110</v>
      </c>
      <c r="F23" s="53" t="s">
        <v>32</v>
      </c>
      <c r="G23" s="44"/>
      <c r="I23"/>
      <c r="J23"/>
    </row>
    <row r="24" spans="1:11">
      <c r="A24" s="60"/>
      <c r="B24" s="45"/>
      <c r="C24" s="61"/>
      <c r="D24" s="45"/>
      <c r="E24" s="45"/>
      <c r="F24" s="48"/>
      <c r="G24" s="44"/>
      <c r="I24"/>
      <c r="J24"/>
    </row>
    <row r="25" spans="1:11">
      <c r="A25" s="60">
        <v>0.35416666666666702</v>
      </c>
      <c r="B25" s="47" t="s">
        <v>33</v>
      </c>
      <c r="C25" s="61">
        <v>45109</v>
      </c>
      <c r="D25" s="45" t="s">
        <v>12</v>
      </c>
      <c r="E25" s="76">
        <v>107</v>
      </c>
      <c r="F25" s="77" t="s">
        <v>34</v>
      </c>
      <c r="G25" s="78"/>
      <c r="I25"/>
      <c r="J25"/>
    </row>
    <row r="26" spans="1:11">
      <c r="A26" s="60">
        <v>0.35416666666666702</v>
      </c>
      <c r="B26" s="45"/>
      <c r="C26" s="61">
        <v>45116</v>
      </c>
      <c r="D26" s="45" t="s">
        <v>12</v>
      </c>
      <c r="E26" s="45">
        <v>110</v>
      </c>
      <c r="F26" s="48" t="s">
        <v>35</v>
      </c>
      <c r="G26" s="44"/>
      <c r="I26"/>
      <c r="J26"/>
    </row>
    <row r="27" spans="1:11">
      <c r="A27" s="60">
        <v>0.35416666666666702</v>
      </c>
      <c r="B27" s="45"/>
      <c r="C27" s="61">
        <v>45123</v>
      </c>
      <c r="D27" s="45" t="s">
        <v>8</v>
      </c>
      <c r="E27" s="45">
        <v>120</v>
      </c>
      <c r="F27" s="48" t="s">
        <v>36</v>
      </c>
      <c r="G27" s="44"/>
      <c r="I27"/>
      <c r="J27"/>
    </row>
    <row r="28" spans="1:11">
      <c r="A28" s="60">
        <v>0.35416666666666702</v>
      </c>
      <c r="B28" s="45"/>
      <c r="C28" s="61">
        <v>45130</v>
      </c>
      <c r="D28" s="45" t="s">
        <v>12</v>
      </c>
      <c r="E28" s="45">
        <v>100</v>
      </c>
      <c r="F28" s="48" t="s">
        <v>37</v>
      </c>
      <c r="G28" s="44"/>
      <c r="I28"/>
      <c r="J28"/>
    </row>
    <row r="29" spans="1:11">
      <c r="A29" s="60">
        <v>0.35416666666666702</v>
      </c>
      <c r="B29" s="45"/>
      <c r="C29" s="61">
        <v>45137</v>
      </c>
      <c r="D29" s="45" t="s">
        <v>10</v>
      </c>
      <c r="E29" s="45">
        <v>100</v>
      </c>
      <c r="F29" s="48" t="s">
        <v>38</v>
      </c>
      <c r="G29" s="44"/>
      <c r="I29"/>
      <c r="J29"/>
    </row>
    <row r="30" spans="1:11">
      <c r="A30" s="60"/>
      <c r="B30" s="45"/>
      <c r="C30" s="61"/>
      <c r="D30" s="45"/>
      <c r="E30" s="45"/>
      <c r="F30" s="48"/>
      <c r="G30" s="44"/>
      <c r="I30"/>
      <c r="J30"/>
    </row>
    <row r="31" spans="1:11">
      <c r="A31" s="65">
        <v>0.35416666666666702</v>
      </c>
      <c r="B31" s="47" t="s">
        <v>39</v>
      </c>
      <c r="C31" s="66">
        <v>45144</v>
      </c>
      <c r="D31" s="50" t="s">
        <v>12</v>
      </c>
      <c r="E31" s="50">
        <v>125</v>
      </c>
      <c r="F31" s="53" t="s">
        <v>40</v>
      </c>
      <c r="G31" s="44"/>
      <c r="I31"/>
      <c r="J31"/>
    </row>
    <row r="32" spans="1:11">
      <c r="A32" s="65">
        <v>0.35416666666666702</v>
      </c>
      <c r="B32" s="50"/>
      <c r="C32" s="66">
        <v>45151</v>
      </c>
      <c r="D32" s="50" t="s">
        <v>8</v>
      </c>
      <c r="E32" s="50">
        <v>115</v>
      </c>
      <c r="F32" s="53" t="s">
        <v>41</v>
      </c>
      <c r="G32" s="44"/>
      <c r="I32"/>
      <c r="J32"/>
    </row>
    <row r="33" spans="1:15">
      <c r="A33" s="65">
        <v>0.35416666666666702</v>
      </c>
      <c r="B33" s="50"/>
      <c r="C33" s="66">
        <v>45158</v>
      </c>
      <c r="D33" s="50" t="s">
        <v>12</v>
      </c>
      <c r="E33" s="50">
        <v>100</v>
      </c>
      <c r="F33" s="53" t="s">
        <v>42</v>
      </c>
      <c r="G33" s="44"/>
    </row>
    <row r="34" spans="1:15">
      <c r="A34" s="65">
        <v>0.35416666666666702</v>
      </c>
      <c r="B34" s="50"/>
      <c r="C34" s="66">
        <v>45165</v>
      </c>
      <c r="D34" s="50" t="s">
        <v>12</v>
      </c>
      <c r="E34" s="50">
        <v>100</v>
      </c>
      <c r="F34" s="53" t="s">
        <v>43</v>
      </c>
      <c r="G34" s="78"/>
      <c r="I34"/>
      <c r="J34"/>
    </row>
    <row r="35" spans="1:15">
      <c r="A35" s="65"/>
      <c r="B35" s="50"/>
      <c r="C35" s="66"/>
      <c r="D35" s="50"/>
      <c r="E35" s="50"/>
      <c r="F35" s="53"/>
      <c r="G35" s="44"/>
      <c r="I35"/>
      <c r="J35"/>
    </row>
    <row r="36" spans="1:15">
      <c r="A36" s="60"/>
      <c r="B36" s="45"/>
      <c r="C36" s="61"/>
      <c r="D36" s="45"/>
      <c r="E36" s="45"/>
      <c r="F36" s="48"/>
      <c r="G36" s="44"/>
      <c r="I36"/>
      <c r="J36"/>
    </row>
    <row r="37" spans="1:15">
      <c r="A37" s="60">
        <v>0.375</v>
      </c>
      <c r="B37" s="47" t="s">
        <v>44</v>
      </c>
      <c r="C37" s="61">
        <v>45172</v>
      </c>
      <c r="D37" s="45" t="s">
        <v>8</v>
      </c>
      <c r="E37" s="45">
        <v>92</v>
      </c>
      <c r="F37" s="48" t="s">
        <v>45</v>
      </c>
      <c r="I37"/>
      <c r="J37"/>
      <c r="K37" s="89"/>
      <c r="L37" s="89"/>
      <c r="M37" s="90"/>
      <c r="N37" s="44"/>
      <c r="O37" s="91"/>
    </row>
    <row r="38" spans="1:15">
      <c r="A38" s="60">
        <v>0.375</v>
      </c>
      <c r="B38" s="45"/>
      <c r="C38" s="61">
        <v>45179</v>
      </c>
      <c r="D38" s="45" t="s">
        <v>12</v>
      </c>
      <c r="E38" s="45">
        <v>95</v>
      </c>
      <c r="F38" s="48" t="s">
        <v>46</v>
      </c>
      <c r="G38" s="79"/>
      <c r="I38"/>
      <c r="J38"/>
    </row>
    <row r="39" spans="1:15">
      <c r="A39" s="60">
        <v>0.375</v>
      </c>
      <c r="B39" s="45"/>
      <c r="C39" s="61">
        <v>45186</v>
      </c>
      <c r="D39" s="45" t="s">
        <v>10</v>
      </c>
      <c r="E39" s="45">
        <v>80</v>
      </c>
      <c r="F39" s="48" t="s">
        <v>47</v>
      </c>
      <c r="G39" s="44"/>
      <c r="H39" s="80"/>
      <c r="I39"/>
      <c r="J39"/>
    </row>
    <row r="40" spans="1:15">
      <c r="A40" s="60">
        <v>0.375</v>
      </c>
      <c r="B40" s="45"/>
      <c r="C40" s="61">
        <v>45193</v>
      </c>
      <c r="D40" s="45" t="s">
        <v>10</v>
      </c>
      <c r="E40" s="45">
        <v>80</v>
      </c>
      <c r="F40" s="63" t="s">
        <v>48</v>
      </c>
      <c r="G40" s="44"/>
      <c r="H40" s="80"/>
      <c r="I40"/>
      <c r="J40"/>
    </row>
    <row r="41" spans="1:15">
      <c r="A41" s="60"/>
      <c r="B41" s="45"/>
      <c r="C41" s="61"/>
      <c r="D41" s="45"/>
      <c r="E41" s="81"/>
      <c r="F41" s="48"/>
      <c r="G41" s="82"/>
      <c r="I41"/>
      <c r="J41"/>
    </row>
    <row r="42" spans="1:15">
      <c r="A42" s="65">
        <v>0.39583333333333298</v>
      </c>
      <c r="B42" s="47" t="s">
        <v>49</v>
      </c>
      <c r="C42" s="66">
        <v>45200</v>
      </c>
      <c r="D42" s="50" t="s">
        <v>10</v>
      </c>
      <c r="E42" s="50">
        <v>85</v>
      </c>
      <c r="F42" s="53" t="s">
        <v>50</v>
      </c>
      <c r="G42" s="44"/>
      <c r="I42"/>
      <c r="J42"/>
    </row>
    <row r="43" spans="1:15">
      <c r="A43" s="65" t="s">
        <v>51</v>
      </c>
      <c r="B43" s="50"/>
      <c r="C43" s="66">
        <v>45207</v>
      </c>
      <c r="D43" s="50" t="s">
        <v>52</v>
      </c>
      <c r="E43" s="50" t="s">
        <v>53</v>
      </c>
      <c r="F43" s="53" t="s">
        <v>54</v>
      </c>
      <c r="G43" s="44"/>
      <c r="I43"/>
      <c r="J43"/>
    </row>
    <row r="44" spans="1:15">
      <c r="A44" s="65" t="s">
        <v>51</v>
      </c>
      <c r="B44" s="50"/>
      <c r="C44" s="66">
        <v>45214</v>
      </c>
      <c r="D44" s="50" t="s">
        <v>53</v>
      </c>
      <c r="E44" s="50" t="s">
        <v>53</v>
      </c>
      <c r="F44" s="53" t="s">
        <v>53</v>
      </c>
      <c r="I44"/>
      <c r="J44"/>
    </row>
    <row r="45" spans="1:15">
      <c r="A45" s="65">
        <v>0.39583333333333298</v>
      </c>
      <c r="B45" s="50"/>
      <c r="C45" s="66">
        <v>45221</v>
      </c>
      <c r="D45" s="50" t="s">
        <v>10</v>
      </c>
      <c r="E45" s="50">
        <v>85</v>
      </c>
      <c r="F45" s="53" t="s">
        <v>55</v>
      </c>
      <c r="I45"/>
      <c r="J45"/>
    </row>
    <row r="46" spans="1:15">
      <c r="A46" s="65">
        <v>0.39583333333333298</v>
      </c>
      <c r="B46" s="50"/>
      <c r="C46" s="66">
        <v>45228</v>
      </c>
      <c r="D46" s="50" t="s">
        <v>10</v>
      </c>
      <c r="E46" s="50">
        <v>75</v>
      </c>
      <c r="F46" s="53" t="s">
        <v>56</v>
      </c>
      <c r="G46" s="44"/>
      <c r="I46"/>
      <c r="J46"/>
    </row>
    <row r="47" spans="1:15">
      <c r="A47" s="78" t="s">
        <v>57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abSelected="1" workbookViewId="0">
      <selection activeCell="B16" sqref="B16"/>
    </sheetView>
  </sheetViews>
  <sheetFormatPr defaultColWidth="8.77734375" defaultRowHeight="15.6"/>
  <cols>
    <col min="1" max="1" width="12.44140625" style="1" customWidth="1"/>
    <col min="2" max="2" width="13.33203125" style="1" customWidth="1"/>
    <col min="3" max="3" width="17.44140625" style="1" customWidth="1"/>
    <col min="4" max="4" width="11.6640625" style="1" customWidth="1"/>
    <col min="5" max="5" width="31.109375" style="1" customWidth="1"/>
    <col min="6" max="6" width="76.109375" style="2" customWidth="1"/>
    <col min="7" max="7" width="17.44140625" style="2" customWidth="1"/>
    <col min="8" max="8" width="28" style="1" hidden="1" customWidth="1"/>
    <col min="9" max="16384" width="8.77734375" style="1"/>
  </cols>
  <sheetData>
    <row r="1" spans="1:8" ht="30" customHeight="1">
      <c r="B1" s="94" t="s">
        <v>58</v>
      </c>
      <c r="C1" s="94"/>
      <c r="D1" s="94"/>
      <c r="E1" s="95"/>
      <c r="F1" s="94"/>
      <c r="G1" s="94"/>
      <c r="H1" s="94"/>
    </row>
    <row r="2" spans="1:8" ht="30" customHeight="1">
      <c r="B2" s="96" t="s">
        <v>59</v>
      </c>
      <c r="C2" s="94"/>
      <c r="D2" s="94"/>
      <c r="E2" s="95"/>
      <c r="F2" s="94"/>
    </row>
    <row r="3" spans="1:8">
      <c r="C3" s="97" t="s">
        <v>60</v>
      </c>
      <c r="D3" s="97"/>
      <c r="E3" s="98"/>
      <c r="F3" s="97"/>
    </row>
    <row r="4" spans="1:8">
      <c r="A4" s="3" t="s">
        <v>3</v>
      </c>
      <c r="B4" s="4" t="s">
        <v>1</v>
      </c>
      <c r="C4" s="4" t="s">
        <v>61</v>
      </c>
      <c r="D4" s="4" t="s">
        <v>5</v>
      </c>
      <c r="E4" s="4" t="s">
        <v>62</v>
      </c>
      <c r="F4" s="5" t="s">
        <v>63</v>
      </c>
      <c r="G4" s="6" t="s">
        <v>64</v>
      </c>
      <c r="H4" s="7"/>
    </row>
    <row r="5" spans="1:8" ht="49.95" customHeight="1">
      <c r="A5" s="8">
        <f>DATE(2023,3,5)</f>
        <v>44990</v>
      </c>
      <c r="B5" s="9">
        <v>0.41666666666666702</v>
      </c>
      <c r="C5" s="10" t="s">
        <v>24</v>
      </c>
      <c r="D5" s="10">
        <v>45</v>
      </c>
      <c r="E5" s="10" t="s">
        <v>65</v>
      </c>
      <c r="F5" s="11" t="s">
        <v>103</v>
      </c>
      <c r="G5" s="12" t="s">
        <v>66</v>
      </c>
    </row>
    <row r="6" spans="1:8" ht="42" customHeight="1">
      <c r="A6" s="8">
        <f>DATE(2023,3,12)</f>
        <v>44997</v>
      </c>
      <c r="B6" s="9">
        <v>0.375</v>
      </c>
      <c r="C6" s="10" t="s">
        <v>24</v>
      </c>
      <c r="D6" s="10">
        <v>60</v>
      </c>
      <c r="E6" s="10" t="s">
        <v>67</v>
      </c>
      <c r="F6" s="11" t="s">
        <v>104</v>
      </c>
      <c r="G6" s="12"/>
      <c r="H6" s="13"/>
    </row>
    <row r="7" spans="1:8" ht="42" customHeight="1">
      <c r="A7" s="8">
        <f>DATE(2023,3,19)</f>
        <v>45004</v>
      </c>
      <c r="B7" s="9">
        <v>0.375</v>
      </c>
      <c r="C7" s="10" t="s">
        <v>24</v>
      </c>
      <c r="D7" s="10">
        <v>75</v>
      </c>
      <c r="E7" s="10" t="s">
        <v>68</v>
      </c>
      <c r="F7" s="11" t="s">
        <v>105</v>
      </c>
      <c r="G7" s="12"/>
      <c r="H7" s="13"/>
    </row>
    <row r="8" spans="1:8" ht="42" customHeight="1">
      <c r="A8" s="8">
        <f>DATE(2023,3,26)</f>
        <v>45011</v>
      </c>
      <c r="B8" s="9">
        <v>0.375</v>
      </c>
      <c r="C8" s="10" t="s">
        <v>69</v>
      </c>
      <c r="D8" s="10">
        <v>60</v>
      </c>
      <c r="E8" s="10" t="s">
        <v>70</v>
      </c>
      <c r="F8" s="11" t="s">
        <v>106</v>
      </c>
      <c r="G8" s="12"/>
      <c r="H8" s="13"/>
    </row>
    <row r="9" spans="1:8" ht="19.95" customHeight="1">
      <c r="A9" s="14"/>
      <c r="B9" s="15"/>
      <c r="C9" s="15"/>
      <c r="D9" s="15"/>
      <c r="E9" s="15"/>
      <c r="F9" s="16"/>
      <c r="G9" s="17"/>
      <c r="H9" s="13"/>
    </row>
    <row r="10" spans="1:8" ht="58.95" customHeight="1">
      <c r="A10" s="18">
        <f>DATE(2023,4,2)</f>
        <v>45018</v>
      </c>
      <c r="B10" s="19">
        <v>0.375</v>
      </c>
      <c r="C10" s="20" t="s">
        <v>69</v>
      </c>
      <c r="D10" s="20">
        <v>50</v>
      </c>
      <c r="E10" s="20" t="s">
        <v>71</v>
      </c>
      <c r="F10" s="21" t="s">
        <v>107</v>
      </c>
      <c r="G10" s="22"/>
      <c r="H10" s="13"/>
    </row>
    <row r="11" spans="1:8" ht="63.75" customHeight="1">
      <c r="A11" s="18">
        <f>DATE(2023,4,10)</f>
        <v>45026</v>
      </c>
      <c r="B11" s="19">
        <v>0.375</v>
      </c>
      <c r="C11" s="20" t="s">
        <v>69</v>
      </c>
      <c r="D11" s="20">
        <v>65</v>
      </c>
      <c r="E11" s="20" t="s">
        <v>72</v>
      </c>
      <c r="F11" s="21" t="s">
        <v>108</v>
      </c>
      <c r="G11" s="22" t="s">
        <v>17</v>
      </c>
      <c r="H11" s="13"/>
    </row>
    <row r="12" spans="1:8" ht="60.75" customHeight="1">
      <c r="A12" s="18">
        <f>DATE(2023,4,16)</f>
        <v>45032</v>
      </c>
      <c r="B12" s="19">
        <v>0.375</v>
      </c>
      <c r="C12" s="20" t="s">
        <v>24</v>
      </c>
      <c r="D12" s="20">
        <v>65</v>
      </c>
      <c r="E12" s="23" t="s">
        <v>73</v>
      </c>
      <c r="F12" s="24" t="s">
        <v>109</v>
      </c>
      <c r="G12" s="22"/>
    </row>
    <row r="13" spans="1:8" ht="49.95" customHeight="1">
      <c r="A13" s="18">
        <f>DATE(2023,4,23)</f>
        <v>45039</v>
      </c>
      <c r="B13" s="19">
        <v>0.375</v>
      </c>
      <c r="C13" s="20" t="s">
        <v>69</v>
      </c>
      <c r="D13" s="20">
        <v>65</v>
      </c>
      <c r="E13" s="20" t="s">
        <v>74</v>
      </c>
      <c r="F13" s="24" t="s">
        <v>110</v>
      </c>
      <c r="G13" s="22"/>
      <c r="H13" s="13"/>
    </row>
    <row r="14" spans="1:8" ht="50.25" customHeight="1">
      <c r="A14" s="18">
        <f>DATE(2023,4,30)</f>
        <v>45046</v>
      </c>
      <c r="B14" s="19">
        <v>0.375</v>
      </c>
      <c r="C14" s="20" t="s">
        <v>69</v>
      </c>
      <c r="D14" s="20">
        <v>65</v>
      </c>
      <c r="E14" s="23" t="s">
        <v>75</v>
      </c>
      <c r="F14" s="24" t="s">
        <v>111</v>
      </c>
      <c r="G14" s="22"/>
      <c r="H14" s="13"/>
    </row>
    <row r="15" spans="1:8" ht="16.05" customHeight="1">
      <c r="A15" s="14"/>
      <c r="B15" s="15"/>
      <c r="C15" s="15"/>
      <c r="D15" s="15"/>
      <c r="E15" s="15"/>
      <c r="F15" s="16"/>
      <c r="G15" s="17"/>
      <c r="H15" s="13"/>
    </row>
    <row r="16" spans="1:8" ht="51" customHeight="1">
      <c r="A16" s="8">
        <f>DATE(2023,5,7)</f>
        <v>45053</v>
      </c>
      <c r="B16" s="9">
        <v>0.375</v>
      </c>
      <c r="C16" s="10" t="s">
        <v>24</v>
      </c>
      <c r="D16" s="10">
        <v>81</v>
      </c>
      <c r="E16" s="10" t="s">
        <v>76</v>
      </c>
      <c r="F16" s="25" t="s">
        <v>112</v>
      </c>
      <c r="G16" s="12"/>
    </row>
    <row r="17" spans="1:8" ht="67.05" customHeight="1">
      <c r="A17" s="8">
        <f>DATE(2023,5,14)</f>
        <v>45060</v>
      </c>
      <c r="B17" s="9">
        <v>0.375</v>
      </c>
      <c r="C17" s="10" t="s">
        <v>69</v>
      </c>
      <c r="D17" s="10">
        <v>80</v>
      </c>
      <c r="E17" s="26" t="s">
        <v>77</v>
      </c>
      <c r="F17" s="25" t="s">
        <v>113</v>
      </c>
      <c r="G17" s="12"/>
    </row>
    <row r="18" spans="1:8" ht="65.25" customHeight="1">
      <c r="A18" s="8">
        <f>DATE(2023,5,21)</f>
        <v>45067</v>
      </c>
      <c r="B18" s="9">
        <v>0.375</v>
      </c>
      <c r="C18" s="10" t="s">
        <v>78</v>
      </c>
      <c r="D18" s="10">
        <v>78</v>
      </c>
      <c r="E18" s="26" t="s">
        <v>79</v>
      </c>
      <c r="F18" s="25" t="s">
        <v>114</v>
      </c>
      <c r="G18" s="12"/>
    </row>
    <row r="19" spans="1:8" ht="70.05" customHeight="1">
      <c r="A19" s="8">
        <f>DATE(2023,5,29)</f>
        <v>45075</v>
      </c>
      <c r="B19" s="9">
        <v>0.375</v>
      </c>
      <c r="C19" s="10" t="s">
        <v>69</v>
      </c>
      <c r="D19" s="10">
        <v>72</v>
      </c>
      <c r="E19" s="26" t="s">
        <v>80</v>
      </c>
      <c r="F19" s="27" t="s">
        <v>81</v>
      </c>
      <c r="G19" s="12" t="s">
        <v>26</v>
      </c>
    </row>
    <row r="20" spans="1:8" ht="18" customHeight="1">
      <c r="A20" s="14"/>
      <c r="B20" s="15"/>
      <c r="C20" s="15"/>
      <c r="D20" s="15"/>
      <c r="E20" s="15"/>
      <c r="F20" s="16"/>
      <c r="G20" s="17"/>
    </row>
    <row r="21" spans="1:8" ht="60" customHeight="1">
      <c r="A21" s="18">
        <f>DATE(2023,6,4)</f>
        <v>45081</v>
      </c>
      <c r="B21" s="19">
        <v>0.375</v>
      </c>
      <c r="C21" s="20" t="s">
        <v>24</v>
      </c>
      <c r="D21" s="20">
        <v>87</v>
      </c>
      <c r="E21" s="23" t="s">
        <v>82</v>
      </c>
      <c r="F21" s="28" t="s">
        <v>112</v>
      </c>
      <c r="G21" s="22"/>
    </row>
    <row r="22" spans="1:8" ht="45" customHeight="1">
      <c r="A22" s="18">
        <f>DATE(2023,6,11)</f>
        <v>45088</v>
      </c>
      <c r="B22" s="19">
        <v>0.375</v>
      </c>
      <c r="C22" s="20" t="s">
        <v>24</v>
      </c>
      <c r="D22" s="20">
        <v>90</v>
      </c>
      <c r="E22" s="23" t="s">
        <v>83</v>
      </c>
      <c r="F22" s="24" t="s">
        <v>115</v>
      </c>
      <c r="G22" s="22"/>
      <c r="H22" s="13"/>
    </row>
    <row r="23" spans="1:8" ht="42" customHeight="1">
      <c r="A23" s="18">
        <f>DATE(2023,6,18)</f>
        <v>45095</v>
      </c>
      <c r="B23" s="19">
        <v>0.375</v>
      </c>
      <c r="C23" s="20" t="s">
        <v>78</v>
      </c>
      <c r="D23" s="20">
        <v>61</v>
      </c>
      <c r="E23" s="20" t="s">
        <v>84</v>
      </c>
      <c r="F23" s="24" t="s">
        <v>116</v>
      </c>
      <c r="G23" s="22"/>
    </row>
    <row r="24" spans="1:8" ht="66" customHeight="1">
      <c r="A24" s="18">
        <f>DATE(2023,6,25)</f>
        <v>45102</v>
      </c>
      <c r="B24" s="19">
        <v>0.375</v>
      </c>
      <c r="C24" s="20" t="s">
        <v>69</v>
      </c>
      <c r="D24" s="20">
        <v>71</v>
      </c>
      <c r="E24" s="23" t="s">
        <v>85</v>
      </c>
      <c r="F24" s="24" t="s">
        <v>117</v>
      </c>
      <c r="G24" s="22"/>
    </row>
    <row r="25" spans="1:8" ht="16.95" customHeight="1">
      <c r="A25" s="14"/>
      <c r="B25" s="15"/>
      <c r="C25" s="15"/>
      <c r="D25" s="15"/>
      <c r="E25" s="15"/>
      <c r="F25" s="16"/>
      <c r="G25" s="17"/>
    </row>
    <row r="26" spans="1:8" ht="60" customHeight="1">
      <c r="A26" s="8">
        <f>DATE(2023,7,2)</f>
        <v>45109</v>
      </c>
      <c r="B26" s="9">
        <v>0.375</v>
      </c>
      <c r="C26" s="10" t="s">
        <v>78</v>
      </c>
      <c r="D26" s="10">
        <v>80</v>
      </c>
      <c r="E26" s="26" t="s">
        <v>86</v>
      </c>
      <c r="F26" s="25" t="s">
        <v>118</v>
      </c>
      <c r="G26" s="12"/>
    </row>
    <row r="27" spans="1:8" ht="51" customHeight="1">
      <c r="A27" s="8">
        <f>DATE(2023,7,9)</f>
        <v>45116</v>
      </c>
      <c r="B27" s="9">
        <v>0.375</v>
      </c>
      <c r="C27" s="10" t="s">
        <v>69</v>
      </c>
      <c r="D27" s="10">
        <v>75</v>
      </c>
      <c r="E27" s="26" t="s">
        <v>87</v>
      </c>
      <c r="F27" s="25" t="s">
        <v>119</v>
      </c>
      <c r="G27" s="12"/>
    </row>
    <row r="28" spans="1:8" ht="63" customHeight="1">
      <c r="A28" s="8">
        <f>DATE(2023,7,16)</f>
        <v>45123</v>
      </c>
      <c r="B28" s="29">
        <v>0.35416666666666702</v>
      </c>
      <c r="C28" s="10" t="s">
        <v>24</v>
      </c>
      <c r="D28" s="10">
        <v>100</v>
      </c>
      <c r="E28" s="26" t="s">
        <v>88</v>
      </c>
      <c r="F28" s="25" t="s">
        <v>120</v>
      </c>
      <c r="G28" s="12"/>
    </row>
    <row r="29" spans="1:8" ht="64.95" customHeight="1">
      <c r="A29" s="8">
        <f>DATE(2023,7,23)</f>
        <v>45130</v>
      </c>
      <c r="B29" s="9">
        <v>0.375</v>
      </c>
      <c r="C29" s="10" t="s">
        <v>69</v>
      </c>
      <c r="D29" s="10">
        <v>75</v>
      </c>
      <c r="E29" s="26" t="s">
        <v>89</v>
      </c>
      <c r="F29" s="25" t="s">
        <v>121</v>
      </c>
      <c r="G29" s="12"/>
    </row>
    <row r="30" spans="1:8" ht="63" customHeight="1">
      <c r="A30" s="8">
        <f>DATE(2023,7,30)</f>
        <v>45137</v>
      </c>
      <c r="B30" s="9">
        <v>0.375</v>
      </c>
      <c r="C30" s="10" t="s">
        <v>69</v>
      </c>
      <c r="D30" s="10">
        <v>80</v>
      </c>
      <c r="E30" s="26" t="s">
        <v>90</v>
      </c>
      <c r="F30" s="25" t="s">
        <v>122</v>
      </c>
      <c r="G30" s="12"/>
    </row>
    <row r="31" spans="1:8" ht="12" customHeight="1">
      <c r="A31" s="14"/>
      <c r="B31" s="30"/>
      <c r="C31" s="15"/>
      <c r="D31" s="15"/>
      <c r="E31" s="15"/>
      <c r="F31" s="16"/>
      <c r="G31" s="17"/>
    </row>
    <row r="32" spans="1:8" ht="60" customHeight="1">
      <c r="A32" s="18">
        <f>DATE(2023,8,6)</f>
        <v>45144</v>
      </c>
      <c r="B32" s="19">
        <v>0.375</v>
      </c>
      <c r="C32" s="20" t="s">
        <v>69</v>
      </c>
      <c r="D32" s="20">
        <v>80</v>
      </c>
      <c r="E32" s="23" t="s">
        <v>91</v>
      </c>
      <c r="F32" s="24" t="s">
        <v>123</v>
      </c>
      <c r="G32" s="22"/>
    </row>
    <row r="33" spans="1:7" ht="60" customHeight="1">
      <c r="A33" s="18">
        <f>DATE(2023,8,13)</f>
        <v>45151</v>
      </c>
      <c r="B33" s="19">
        <v>0.375</v>
      </c>
      <c r="C33" s="20" t="s">
        <v>69</v>
      </c>
      <c r="D33" s="20">
        <v>85</v>
      </c>
      <c r="E33" s="23" t="s">
        <v>92</v>
      </c>
      <c r="F33" s="28" t="s">
        <v>124</v>
      </c>
      <c r="G33" s="22"/>
    </row>
    <row r="34" spans="1:7" ht="42.75" customHeight="1">
      <c r="A34" s="18">
        <f>DATE(2023,8,20)</f>
        <v>45158</v>
      </c>
      <c r="B34" s="19">
        <v>0.375</v>
      </c>
      <c r="C34" s="20" t="s">
        <v>24</v>
      </c>
      <c r="D34" s="20">
        <v>55</v>
      </c>
      <c r="E34" s="23" t="s">
        <v>93</v>
      </c>
      <c r="F34" s="24" t="s">
        <v>125</v>
      </c>
      <c r="G34" s="22"/>
    </row>
    <row r="35" spans="1:7" ht="60" customHeight="1">
      <c r="A35" s="18">
        <f>DATE(2023,8,27)</f>
        <v>45165</v>
      </c>
      <c r="B35" s="31">
        <v>0.35416666666666702</v>
      </c>
      <c r="C35" s="20" t="s">
        <v>78</v>
      </c>
      <c r="D35" s="20">
        <v>100</v>
      </c>
      <c r="E35" s="23" t="s">
        <v>28</v>
      </c>
      <c r="F35" s="24" t="s">
        <v>126</v>
      </c>
      <c r="G35" s="22"/>
    </row>
    <row r="36" spans="1:7" ht="18" customHeight="1">
      <c r="A36" s="14"/>
      <c r="B36" s="15"/>
      <c r="C36" s="15"/>
      <c r="D36" s="15"/>
      <c r="E36" s="15"/>
      <c r="F36" s="16"/>
      <c r="G36" s="17"/>
    </row>
    <row r="37" spans="1:7" ht="60" customHeight="1">
      <c r="A37" s="8">
        <f>DATE(2023,9,3)</f>
        <v>45172</v>
      </c>
      <c r="B37" s="9">
        <v>0.375</v>
      </c>
      <c r="C37" s="10" t="s">
        <v>69</v>
      </c>
      <c r="D37" s="10">
        <v>90</v>
      </c>
      <c r="E37" s="26" t="s">
        <v>94</v>
      </c>
      <c r="F37" s="25" t="s">
        <v>127</v>
      </c>
      <c r="G37" s="12"/>
    </row>
    <row r="38" spans="1:7" ht="60" customHeight="1">
      <c r="A38" s="8">
        <f>DATE(2023,9,10)</f>
        <v>45179</v>
      </c>
      <c r="B38" s="29">
        <v>0.35416666666666702</v>
      </c>
      <c r="C38" s="10" t="s">
        <v>78</v>
      </c>
      <c r="D38" s="10">
        <v>110</v>
      </c>
      <c r="E38" s="26" t="s">
        <v>95</v>
      </c>
      <c r="F38" s="25" t="s">
        <v>128</v>
      </c>
      <c r="G38" s="12"/>
    </row>
    <row r="39" spans="1:7" ht="60" customHeight="1">
      <c r="A39" s="8">
        <f>DATE(2023,9,17)</f>
        <v>45186</v>
      </c>
      <c r="B39" s="9">
        <v>0.375</v>
      </c>
      <c r="C39" s="10" t="s">
        <v>24</v>
      </c>
      <c r="D39" s="10">
        <v>70</v>
      </c>
      <c r="E39" s="10" t="s">
        <v>96</v>
      </c>
      <c r="F39" s="11"/>
      <c r="G39" s="12"/>
    </row>
    <row r="40" spans="1:7" ht="60" customHeight="1">
      <c r="A40" s="8">
        <f>DATE(2023,9,24)</f>
        <v>45193</v>
      </c>
      <c r="B40" s="9">
        <v>0.375</v>
      </c>
      <c r="C40" s="10" t="s">
        <v>78</v>
      </c>
      <c r="D40" s="10">
        <v>66</v>
      </c>
      <c r="E40" s="26" t="s">
        <v>97</v>
      </c>
      <c r="F40" s="25" t="s">
        <v>129</v>
      </c>
      <c r="G40" s="12"/>
    </row>
    <row r="41" spans="1:7" ht="16.05" customHeight="1">
      <c r="A41" s="14"/>
      <c r="B41" s="15"/>
      <c r="C41" s="15"/>
      <c r="D41" s="15"/>
      <c r="E41" s="15"/>
      <c r="F41" s="16"/>
      <c r="G41" s="17"/>
    </row>
    <row r="42" spans="1:7" ht="60" customHeight="1">
      <c r="A42" s="32">
        <f>DATE(2023,10,1)</f>
        <v>45200</v>
      </c>
      <c r="B42" s="33">
        <v>0.375</v>
      </c>
      <c r="C42" s="34" t="s">
        <v>69</v>
      </c>
      <c r="D42" s="35">
        <v>65</v>
      </c>
      <c r="E42" s="23" t="s">
        <v>75</v>
      </c>
      <c r="F42" s="24" t="s">
        <v>111</v>
      </c>
      <c r="G42" s="22"/>
    </row>
    <row r="43" spans="1:7" ht="60" customHeight="1">
      <c r="A43" s="32">
        <f>DATE(2023,10,8)</f>
        <v>45207</v>
      </c>
      <c r="B43" s="33">
        <v>0.375</v>
      </c>
      <c r="C43" s="34" t="s">
        <v>24</v>
      </c>
      <c r="D43" s="34">
        <v>55</v>
      </c>
      <c r="E43" s="23" t="s">
        <v>98</v>
      </c>
      <c r="F43" s="24" t="s">
        <v>130</v>
      </c>
      <c r="G43" s="22"/>
    </row>
    <row r="44" spans="1:7" ht="60" customHeight="1">
      <c r="A44" s="32">
        <f>DATE(2023,10,15)</f>
        <v>45214</v>
      </c>
      <c r="B44" s="33" t="s">
        <v>51</v>
      </c>
      <c r="C44" s="34" t="s">
        <v>53</v>
      </c>
      <c r="D44" s="34" t="s">
        <v>53</v>
      </c>
      <c r="E44" s="34"/>
      <c r="F44" s="36"/>
      <c r="G44" s="22"/>
    </row>
    <row r="45" spans="1:7" ht="60" customHeight="1">
      <c r="A45" s="32">
        <f>DATE(2023,10,22)</f>
        <v>45221</v>
      </c>
      <c r="B45" s="33">
        <v>0.375</v>
      </c>
      <c r="C45" s="34" t="s">
        <v>78</v>
      </c>
      <c r="D45" s="34">
        <v>78</v>
      </c>
      <c r="E45" s="23" t="s">
        <v>99</v>
      </c>
      <c r="F45" s="24" t="s">
        <v>131</v>
      </c>
      <c r="G45" s="22"/>
    </row>
    <row r="46" spans="1:7" ht="60" customHeight="1">
      <c r="A46" s="32">
        <f>DATE(2023,10,29)</f>
        <v>45228</v>
      </c>
      <c r="B46" s="33">
        <v>0.375</v>
      </c>
      <c r="C46" s="34" t="s">
        <v>24</v>
      </c>
      <c r="D46" s="34">
        <v>55</v>
      </c>
      <c r="E46" s="23" t="s">
        <v>100</v>
      </c>
      <c r="F46" s="24" t="s">
        <v>132</v>
      </c>
      <c r="G46" s="22"/>
    </row>
    <row r="47" spans="1:7" ht="74.25" customHeight="1">
      <c r="A47" s="37">
        <v>44864</v>
      </c>
      <c r="B47" s="38">
        <v>0.375</v>
      </c>
      <c r="C47" s="39" t="s">
        <v>10</v>
      </c>
      <c r="D47" s="40">
        <v>55</v>
      </c>
      <c r="E47" s="40" t="s">
        <v>101</v>
      </c>
      <c r="F47" s="41" t="s">
        <v>133</v>
      </c>
      <c r="G47" s="42"/>
    </row>
    <row r="50" spans="1:1">
      <c r="A50" s="43"/>
    </row>
  </sheetData>
  <mergeCells count="3">
    <mergeCell ref="B1:H1"/>
    <mergeCell ref="B2:F2"/>
    <mergeCell ref="C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A-B Info</vt:lpstr>
      <vt:lpstr>C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Drummen</dc:creator>
  <cp:lastModifiedBy>Marc Senden</cp:lastModifiedBy>
  <cp:lastPrinted>2016-01-27T18:09:00Z</cp:lastPrinted>
  <dcterms:created xsi:type="dcterms:W3CDTF">2014-07-25T19:23:00Z</dcterms:created>
  <dcterms:modified xsi:type="dcterms:W3CDTF">2023-03-02T17:28:17Z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971EB0AB2D2643F7AE80891959455455</vt:lpwstr>
  </property>
  <property fmtid="{D5CDD505-2E9C-101B-9397-08002B2CF9AE}" pid="3" name="KSOProductBuildVer">
    <vt:lpwstr>1033-11.2.0.11440</vt:lpwstr>
  </property>
</Properties>
</file>